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/>
  <mc:AlternateContent xmlns:mc="http://schemas.openxmlformats.org/markup-compatibility/2006">
    <mc:Choice Requires="x15">
      <x15ac:absPath xmlns:x15ac="http://schemas.microsoft.com/office/spreadsheetml/2010/11/ac" url="C:\Users\Administrator\Desktop\修远书院门厅项目提交招标中心资料\"/>
    </mc:Choice>
  </mc:AlternateContent>
  <xr:revisionPtr revIDLastSave="0" documentId="13_ncr:1_{A895BFA8-F127-40A3-8852-874B33CB5DEA}" xr6:coauthVersionLast="43" xr6:coauthVersionMax="43" xr10:uidLastSave="{00000000-0000-0000-0000-000000000000}"/>
  <bookViews>
    <workbookView xWindow="-120" yWindow="-120" windowWidth="25440" windowHeight="15390" xr2:uid="{00000000-000D-0000-FFFF-FFFF00000000}"/>
  </bookViews>
  <sheets>
    <sheet name="修远书院一楼门厅改造工程量报价清单" sheetId="6" r:id="rId1"/>
  </sheets>
  <definedNames>
    <definedName name="_xlnm.Print_Area" localSheetId="0">修远书院一楼门厅改造工程量报价清单!$A$1:$G$90</definedName>
    <definedName name="_xlnm.Print_Titles" localSheetId="0">修远书院一楼门厅改造工程量报价清单!$1:$3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4" i="6" l="1"/>
  <c r="D42" i="6" l="1"/>
  <c r="D39" i="6" l="1"/>
  <c r="D29" i="6"/>
  <c r="D16" i="6" l="1"/>
  <c r="D25" i="6"/>
  <c r="D22" i="6"/>
  <c r="D33" i="6"/>
  <c r="D23" i="6"/>
  <c r="D40" i="6"/>
  <c r="D12" i="6"/>
  <c r="D36" i="6"/>
  <c r="D21" i="6"/>
  <c r="D9" i="6"/>
  <c r="D11" i="6" l="1"/>
  <c r="D10" i="6"/>
  <c r="D35" i="6" l="1"/>
  <c r="D15" i="6"/>
  <c r="D20" i="6"/>
  <c r="D18" i="6"/>
  <c r="D17" i="6"/>
  <c r="D26" i="6" l="1"/>
  <c r="D14" i="6"/>
  <c r="D27" i="6"/>
  <c r="D6" i="6" l="1"/>
</calcChain>
</file>

<file path=xl/sharedStrings.xml><?xml version="1.0" encoding="utf-8"?>
<sst xmlns="http://schemas.openxmlformats.org/spreadsheetml/2006/main" count="196" uniqueCount="140">
  <si>
    <t>序号</t>
  </si>
  <si>
    <t>项目内容</t>
  </si>
  <si>
    <t>单位</t>
  </si>
  <si>
    <t>工程量</t>
  </si>
  <si>
    <t>综合单价（元）</t>
  </si>
  <si>
    <t>单项总价（元）</t>
  </si>
  <si>
    <t>备   注</t>
  </si>
  <si>
    <t>项</t>
  </si>
  <si>
    <t>清理室内废弃物</t>
    <phoneticPr fontId="6" type="noConversion"/>
  </si>
  <si>
    <t>拆除铝合金玻璃隔断</t>
    <phoneticPr fontId="6" type="noConversion"/>
  </si>
  <si>
    <t>㎡</t>
    <phoneticPr fontId="6" type="noConversion"/>
  </si>
  <si>
    <t>套</t>
    <phoneticPr fontId="6" type="noConversion"/>
  </si>
  <si>
    <t>拆除木质宣传栏</t>
    <phoneticPr fontId="6" type="noConversion"/>
  </si>
  <si>
    <t>项</t>
    <phoneticPr fontId="6" type="noConversion"/>
  </si>
  <si>
    <t xml:space="preserve">拆除花池 </t>
    <phoneticPr fontId="6" type="noConversion"/>
  </si>
  <si>
    <t>铲除柱面马赛克（包含铲除抹灰层）</t>
    <phoneticPr fontId="6" type="noConversion"/>
  </si>
  <si>
    <t>现值班室区域</t>
    <phoneticPr fontId="6" type="noConversion"/>
  </si>
  <si>
    <t>楼地面贴600*600抛光砖（包含1:2.5水泥砂浆找平层）</t>
    <phoneticPr fontId="6" type="noConversion"/>
  </si>
  <si>
    <t>制安隔断区域</t>
    <phoneticPr fontId="6" type="noConversion"/>
  </si>
  <si>
    <t>楼地面切缝（凿除至抹灰层）</t>
    <phoneticPr fontId="6" type="noConversion"/>
  </si>
  <si>
    <t>m³</t>
    <phoneticPr fontId="6" type="noConversion"/>
  </si>
  <si>
    <t>新砌墙体</t>
    <phoneticPr fontId="6" type="noConversion"/>
  </si>
  <si>
    <t>新值班室</t>
    <phoneticPr fontId="6" type="noConversion"/>
  </si>
  <si>
    <t>拆除不锈钢双开门 2670*2760(包括不锈钢门套）</t>
    <phoneticPr fontId="6" type="noConversion"/>
  </si>
  <si>
    <t>m³</t>
    <phoneticPr fontId="6" type="noConversion"/>
  </si>
  <si>
    <t>楼地面水泥砂浆修复（包括压光）</t>
    <phoneticPr fontId="6" type="noConversion"/>
  </si>
  <si>
    <t>花池区域（内）</t>
    <phoneticPr fontId="6" type="noConversion"/>
  </si>
  <si>
    <t>花池区域（外）</t>
    <phoneticPr fontId="6" type="noConversion"/>
  </si>
  <si>
    <t>详见图纸</t>
    <phoneticPr fontId="6" type="noConversion"/>
  </si>
  <si>
    <t>值班室外墙窗</t>
    <phoneticPr fontId="6" type="noConversion"/>
  </si>
  <si>
    <t>详见图纸</t>
    <phoneticPr fontId="6" type="noConversion"/>
  </si>
  <si>
    <t>制安铝合金推拉窗86系列，型材1.4mm厚  8mm钢化玻璃（包括窗锁、毛刷、胶条等五金配件）</t>
    <phoneticPr fontId="6" type="noConversion"/>
  </si>
  <si>
    <t>制安铝合金框不锈钢防蚊纱窗</t>
    <phoneticPr fontId="6" type="noConversion"/>
  </si>
  <si>
    <t>制安防紫外线遮光卷帘（中档、含帘杆等配件）</t>
    <phoneticPr fontId="6" type="noConversion"/>
  </si>
  <si>
    <t>墙面贴300*600瓷砖 1:2.5水泥防水砂浆</t>
    <phoneticPr fontId="6" type="noConversion"/>
  </si>
  <si>
    <t xml:space="preserve">制安人造白色石板 20mm厚 </t>
    <phoneticPr fontId="6" type="noConversion"/>
  </si>
  <si>
    <t>铲除墙面抹灰层</t>
    <phoneticPr fontId="6" type="noConversion"/>
  </si>
  <si>
    <t>块</t>
    <phoneticPr fontId="6" type="noConversion"/>
  </si>
  <si>
    <t>原值班室排气扇位置</t>
    <phoneticPr fontId="6" type="noConversion"/>
  </si>
  <si>
    <t>制安室外雨棚  轻钢龙骨铝单板2mm厚（焗户外氟碳漆）</t>
    <phoneticPr fontId="6" type="noConversion"/>
  </si>
  <si>
    <t>拆除废旧开关、插座、灯具、电力线路等</t>
    <phoneticPr fontId="6" type="noConversion"/>
  </si>
  <si>
    <t>项</t>
    <phoneticPr fontId="6" type="noConversion"/>
  </si>
  <si>
    <t>台</t>
    <phoneticPr fontId="6" type="noConversion"/>
  </si>
  <si>
    <t>个</t>
    <phoneticPr fontId="6" type="noConversion"/>
  </si>
  <si>
    <t>m</t>
    <phoneticPr fontId="6" type="noConversion"/>
  </si>
  <si>
    <t>台</t>
    <phoneticPr fontId="6" type="noConversion"/>
  </si>
  <si>
    <t>米</t>
    <phoneticPr fontId="6" type="noConversion"/>
  </si>
  <si>
    <t>接线盒</t>
    <phoneticPr fontId="6" type="noConversion"/>
  </si>
  <si>
    <t>包括盖板</t>
    <phoneticPr fontId="6" type="noConversion"/>
  </si>
  <si>
    <t>铜芯缆线敷设 ZR-BV-6²mm</t>
    <phoneticPr fontId="6" type="noConversion"/>
  </si>
  <si>
    <t>铜芯缆线敷设 ZR-BV-2.5²mm</t>
    <phoneticPr fontId="6" type="noConversion"/>
  </si>
  <si>
    <t>安装二位开关</t>
    <phoneticPr fontId="6" type="noConversion"/>
  </si>
  <si>
    <t>安装一位开关</t>
    <phoneticPr fontId="6" type="noConversion"/>
  </si>
  <si>
    <t>安装三孔16A插座</t>
    <phoneticPr fontId="6" type="noConversion"/>
  </si>
  <si>
    <t>安装五孔10A插座</t>
    <phoneticPr fontId="6" type="noConversion"/>
  </si>
  <si>
    <t>安装LED日光灯（16W、T8管径）</t>
    <phoneticPr fontId="6" type="noConversion"/>
  </si>
  <si>
    <t>安装16寸吸顶风扇</t>
    <phoneticPr fontId="6" type="noConversion"/>
  </si>
  <si>
    <t>安装开关、插座底盒</t>
    <phoneticPr fontId="6" type="noConversion"/>
  </si>
  <si>
    <t>制安抛光砖踢脚线 h=80mm（包括水磨边）</t>
    <phoneticPr fontId="6" type="noConversion"/>
  </si>
  <si>
    <t>值班室新砌隔墙位置</t>
    <phoneticPr fontId="6" type="noConversion"/>
  </si>
  <si>
    <t>制安单扇铝合金框玻璃平开门 980*2170(160*60*3.5mm厚喷涂砂料浅银色铝合金型材、12mm厚钢化玻璃，含多玛BTS75V地弹簧1套、L800不锈钢拉手2套、玻璃门锁、防撞条、不锈钢门夹等五金配件)</t>
    <phoneticPr fontId="6" type="noConversion"/>
  </si>
  <si>
    <t>制安铝合金玻璃隔断（160*60*3.5mm厚喷涂砂料浅银色铝合金型材、12mm厚钢化玻璃，包括四扇玻璃平开门、含多玛BTS75V地弹簧4套、L1200不锈钢拉手8套、玻璃门锁4套、防撞条、不锈钢门夹等五金配件）</t>
    <phoneticPr fontId="6" type="noConversion"/>
  </si>
  <si>
    <t>制安轻钢龙骨12mm厚硅酸钙板</t>
    <phoneticPr fontId="6" type="noConversion"/>
  </si>
  <si>
    <t>墙面刷白色乳胶漆（包括刷801胶水一遍、刮腻子二遍批平自然干燥后打磨平整，面刷“立邦墙面卫士系列”全能抗碱底漆一遍，滚涂立邦“三合一”内墙乳胶漆二遍）</t>
    <phoneticPr fontId="6" type="noConversion"/>
  </si>
  <si>
    <t>硅酸钙板面刷白色乳胶漆（包括刮腻子二遍批平自然干燥后打磨平整，面刷“立邦墙面卫士系列”全能抗碱底漆一遍，滚涂立邦“三合一”内墙乳胶漆二遍）</t>
    <phoneticPr fontId="6" type="noConversion"/>
  </si>
  <si>
    <t>制安铝合金扣板吊顶 装配式U型轻钢天棚龙骨(不上人型) 规格(mm) 600×600 *1.0mm厚</t>
    <phoneticPr fontId="6" type="noConversion"/>
  </si>
  <si>
    <t>外墙面贴玻璃马赛克</t>
    <phoneticPr fontId="6" type="noConversion"/>
  </si>
  <si>
    <t>316不锈纱网</t>
    <phoneticPr fontId="6" type="noConversion"/>
  </si>
  <si>
    <t>其中龙骨13.92㎡</t>
    <phoneticPr fontId="6" type="noConversion"/>
  </si>
  <si>
    <t>包封原值班室水管</t>
    <phoneticPr fontId="6" type="noConversion"/>
  </si>
  <si>
    <r>
      <t>制安304不锈钢防盗罩（DN25方管框 1厚、</t>
    </r>
    <r>
      <rPr>
        <sz val="11"/>
        <rFont val="Calibri"/>
        <family val="3"/>
        <charset val="161"/>
      </rPr>
      <t>φ</t>
    </r>
    <r>
      <rPr>
        <sz val="11"/>
        <rFont val="宋体"/>
        <family val="3"/>
        <charset val="134"/>
      </rPr>
      <t>19圆管 0.8厚、间隔9cm）</t>
    </r>
    <phoneticPr fontId="6" type="noConversion"/>
  </si>
  <si>
    <r>
      <t>钢筋砼压梁 1700*180*200(C20砼，主筋4</t>
    </r>
    <r>
      <rPr>
        <sz val="11"/>
        <color theme="1"/>
        <rFont val="Calibri"/>
        <family val="3"/>
        <charset val="161"/>
      </rPr>
      <t>φ</t>
    </r>
    <r>
      <rPr>
        <sz val="11"/>
        <color theme="1"/>
        <rFont val="宋体"/>
        <family val="3"/>
        <charset val="134"/>
      </rPr>
      <t>10，箍筋</t>
    </r>
    <r>
      <rPr>
        <sz val="11"/>
        <color theme="1"/>
        <rFont val="Calibri"/>
        <family val="3"/>
        <charset val="161"/>
      </rPr>
      <t>φ</t>
    </r>
    <r>
      <rPr>
        <sz val="11"/>
        <color theme="1"/>
        <rFont val="宋体"/>
        <family val="3"/>
        <charset val="134"/>
      </rPr>
      <t>8@200）</t>
    </r>
    <phoneticPr fontId="6" type="noConversion"/>
  </si>
  <si>
    <r>
      <t>钢筋砼压梁 2900*180*200(C20砼，主筋4</t>
    </r>
    <r>
      <rPr>
        <sz val="11"/>
        <color theme="1"/>
        <rFont val="Calibri"/>
        <family val="3"/>
        <charset val="161"/>
      </rPr>
      <t>φ</t>
    </r>
    <r>
      <rPr>
        <sz val="11"/>
        <color theme="1"/>
        <rFont val="宋体"/>
        <family val="3"/>
        <charset val="134"/>
      </rPr>
      <t>10，箍筋</t>
    </r>
    <r>
      <rPr>
        <sz val="11"/>
        <color theme="1"/>
        <rFont val="Calibri"/>
        <family val="3"/>
        <charset val="161"/>
      </rPr>
      <t>φ</t>
    </r>
    <r>
      <rPr>
        <sz val="11"/>
        <color theme="1"/>
        <rFont val="宋体"/>
        <family val="3"/>
        <charset val="134"/>
      </rPr>
      <t>8@200）</t>
    </r>
    <phoneticPr fontId="6" type="noConversion"/>
  </si>
  <si>
    <r>
      <t>钢筋砼板 2900*700*60（C20砼，</t>
    </r>
    <r>
      <rPr>
        <sz val="11"/>
        <color theme="1"/>
        <rFont val="Calibri"/>
        <family val="3"/>
        <charset val="161"/>
      </rPr>
      <t>φ</t>
    </r>
    <r>
      <rPr>
        <sz val="11"/>
        <color theme="1"/>
        <rFont val="宋体"/>
        <family val="3"/>
        <charset val="134"/>
      </rPr>
      <t>8双向@150）</t>
    </r>
    <phoneticPr fontId="6" type="noConversion"/>
  </si>
  <si>
    <t>配电箱安装（包含二极40A空开1个、双极16A空开2个、二极20A带漏电空开2个、二极20A空开2个）</t>
    <phoneticPr fontId="6" type="noConversion"/>
  </si>
  <si>
    <t>m</t>
    <phoneticPr fontId="6" type="noConversion"/>
  </si>
  <si>
    <t>安装10寸排气扇</t>
    <phoneticPr fontId="6" type="noConversion"/>
  </si>
  <si>
    <t>安装LED灯盘（嵌入式600×600）  3×11W</t>
    <phoneticPr fontId="6" type="noConversion"/>
  </si>
  <si>
    <t>套</t>
    <phoneticPr fontId="6" type="noConversion"/>
  </si>
  <si>
    <t>制安于硅酸钙板</t>
    <phoneticPr fontId="6" type="noConversion"/>
  </si>
  <si>
    <t>制安检修门 500*800（9mm厚难燃合板，包括不锈钢合页、锁头等五金配件）</t>
    <phoneticPr fontId="6" type="noConversion"/>
  </si>
  <si>
    <t>制安检修门 350*800（9mm厚难燃合板，包括不锈钢合页、锁头等五金配件）</t>
    <phoneticPr fontId="6" type="noConversion"/>
  </si>
  <si>
    <t>页</t>
    <phoneticPr fontId="6" type="noConversion"/>
  </si>
  <si>
    <t>个</t>
    <phoneticPr fontId="6" type="noConversion"/>
  </si>
  <si>
    <t>同  上</t>
    <phoneticPr fontId="6" type="noConversion"/>
  </si>
  <si>
    <t>制安检修口 200*200（9mm厚难燃合板，包括配件）</t>
    <phoneticPr fontId="6" type="noConversion"/>
  </si>
  <si>
    <t>安装双头LED格栅射灯 （崁入式200*100） 2*6W</t>
    <phoneticPr fontId="6" type="noConversion"/>
  </si>
  <si>
    <t>砌玻璃砖 190*190*80</t>
    <phoneticPr fontId="6" type="noConversion"/>
  </si>
  <si>
    <r>
      <t>钢筋砼压梁 2900*180*140(C20砼，主筋4</t>
    </r>
    <r>
      <rPr>
        <sz val="11"/>
        <color theme="1"/>
        <rFont val="Calibri"/>
        <family val="3"/>
        <charset val="161"/>
      </rPr>
      <t>φ</t>
    </r>
    <r>
      <rPr>
        <sz val="11"/>
        <color theme="1"/>
        <rFont val="宋体"/>
        <family val="3"/>
        <charset val="134"/>
      </rPr>
      <t>10，箍筋</t>
    </r>
    <r>
      <rPr>
        <sz val="11"/>
        <color theme="1"/>
        <rFont val="Calibri"/>
        <family val="3"/>
        <charset val="161"/>
      </rPr>
      <t>φ</t>
    </r>
    <r>
      <rPr>
        <sz val="11"/>
        <color theme="1"/>
        <rFont val="宋体"/>
        <family val="3"/>
        <charset val="134"/>
      </rPr>
      <t>8@200）</t>
    </r>
    <phoneticPr fontId="6" type="noConversion"/>
  </si>
  <si>
    <t>砖砌墙体 蒸压灰砂砖 180厚</t>
    <phoneticPr fontId="6" type="noConversion"/>
  </si>
  <si>
    <t>内墙面1:2.5水泥砂浆抹灰 20厚</t>
    <phoneticPr fontId="6" type="noConversion"/>
  </si>
  <si>
    <t>外墙面1:2.5水泥防水砂浆抹灰 20厚</t>
    <phoneticPr fontId="6" type="noConversion"/>
  </si>
  <si>
    <t>天棚面刷白色乳胶漆（包括铲除旧漆层，刷801胶水一遍、刮腻子二遍批平自然干燥后打磨平整，面刷“立邦墙面卫士系列”全能抗碱底漆一遍，滚涂立邦“三合一”内墙乳胶漆二遍）</t>
    <phoneticPr fontId="6" type="noConversion"/>
  </si>
  <si>
    <t>墙、柱面刷白色乳胶漆（包括铲除旧漆层，刷801胶水一遍、刮腻子二遍批平自然干燥后打磨平整，面刷“立邦墙面卫士系列”全能抗碱底漆一遍，滚涂立邦“三合一”内墙乳胶漆二遍）</t>
    <phoneticPr fontId="6" type="noConversion"/>
  </si>
  <si>
    <t>铜芯缆线敷设 ZR-BV-4²mm</t>
    <phoneticPr fontId="6" type="noConversion"/>
  </si>
  <si>
    <t>安装PVC线管DN25</t>
    <phoneticPr fontId="6" type="noConversion"/>
  </si>
  <si>
    <t>安装线槽39*19</t>
    <phoneticPr fontId="6" type="noConversion"/>
  </si>
  <si>
    <t>安装线槽24*14</t>
    <phoneticPr fontId="6" type="noConversion"/>
  </si>
  <si>
    <t>凿槽、刨沟、沟槽修补</t>
    <phoneticPr fontId="6" type="noConversion"/>
  </si>
  <si>
    <t xml:space="preserve">投标单位（盖章）： </t>
    <phoneticPr fontId="6" type="noConversion"/>
  </si>
  <si>
    <t xml:space="preserve">  日期:2019年  月  日</t>
    <phoneticPr fontId="6" type="noConversion"/>
  </si>
  <si>
    <t xml:space="preserve">投标单位（盖章）：               </t>
    <phoneticPr fontId="6" type="noConversion"/>
  </si>
  <si>
    <t>法定代表人（签字或盖章）：                                                   日  期：2019年  月 日</t>
    <phoneticPr fontId="6" type="noConversion"/>
  </si>
  <si>
    <t>项目投标总价</t>
    <phoneticPr fontId="6" type="noConversion"/>
  </si>
  <si>
    <t>元</t>
    <phoneticPr fontId="6" type="noConversion"/>
  </si>
  <si>
    <t>清洁卫生</t>
    <phoneticPr fontId="6" type="noConversion"/>
  </si>
  <si>
    <t>套</t>
    <phoneticPr fontId="16" type="noConversion"/>
  </si>
  <si>
    <t>个</t>
    <phoneticPr fontId="16" type="noConversion"/>
  </si>
  <si>
    <t>箱</t>
    <phoneticPr fontId="6" type="noConversion"/>
  </si>
  <si>
    <t>米</t>
    <phoneticPr fontId="16" type="noConversion"/>
  </si>
  <si>
    <t>台</t>
    <phoneticPr fontId="16" type="noConversion"/>
  </si>
  <si>
    <t>项</t>
    <phoneticPr fontId="16" type="noConversion"/>
  </si>
  <si>
    <t>批</t>
    <phoneticPr fontId="16" type="noConversion"/>
  </si>
  <si>
    <t>项</t>
    <phoneticPr fontId="6" type="noConversion"/>
  </si>
  <si>
    <t>四门门禁控制器（达实DAC MJ8014 发卡量（标准版） ：1000000 张用户卡，2000 张巡更卡，可存储 100000 条门禁刷卡记录，5000 条报警事件，5000条巡更记录；读头接口：4 组维根接口；输入：4 组标准门状态输入，4 组出门请示按钮输入；输出:4 组门锁继电器输出（有源或无源） ，常开/常闭/常闭自动；通讯方式：支持 TCP/IP 标准以太网通讯）</t>
    <phoneticPr fontId="16" type="noConversion"/>
  </si>
  <si>
    <t>双门磁力锁（达实DAC KJ-300/2K2；五线无延时，带门磁信号反馈带灯转换；通电上锁；电压：12/24VDC，；电流：500/250mA；双门明装型；LED提示门锁开关状态）</t>
    <phoneticPr fontId="16" type="noConversion"/>
  </si>
  <si>
    <t>单门磁力锁（达实DAC KJ-300/2K1；五线无延时，带门磁信号反馈带灯转换；通电上锁；电压：12/24VDC，；电流：500/250mA；双门明装型；LED提示门锁开关状态）</t>
    <phoneticPr fontId="16" type="noConversion"/>
  </si>
  <si>
    <t>开门按钮（达实DAC EB290；电气性能：3A-12VDC；接点输出：NO/COM接点）</t>
    <phoneticPr fontId="16" type="noConversion"/>
  </si>
  <si>
    <t>破玻开关（达实DAC Sn-911B；工作电流：5A；耐压：250VAC；接点输出：NC\COM接点）</t>
    <phoneticPr fontId="16" type="noConversion"/>
  </si>
  <si>
    <t>门禁读卡器（达实DAC GY5730；工作模式：韦根26；读卡速度：0.2s；打卡间隔：0.5s；感应距离：0-10cm；读卡类型：SIMpass 卡；读卡频率：13.56MHz）</t>
    <phoneticPr fontId="16" type="noConversion"/>
  </si>
  <si>
    <t>定制不锈钢门夹（现场制作）</t>
    <phoneticPr fontId="16" type="noConversion"/>
  </si>
  <si>
    <t>网络半球摄像机（宇视IPC-B312-IR(DP-IR3-F40-B-XG) UNV 1080P高清定焦红外半球(宽动态款,POE,30m红外,4mm定焦,H.265)）</t>
    <phoneticPr fontId="16" type="noConversion"/>
  </si>
  <si>
    <t>网络枪式摄像机（含支架）（宇视IPC-B242-IR（DU-IR3-F40-P-C-XG） UNV 1080P筒型网络摄像机(标准款,宽动态+星光,30m红外,4.0mm定焦,POE,H.265)）</t>
    <phoneticPr fontId="16" type="noConversion"/>
  </si>
  <si>
    <t>摄像机开关电源（创联 A-400-12 12V 20A）</t>
    <phoneticPr fontId="16" type="noConversion"/>
  </si>
  <si>
    <t>超五类非屏蔽双绞线（BTR 1308405E30030；超五类双绞线 门禁、监控专用 依照EN 50173 ,ISO/IEC 11801；EIA/TIA568A）</t>
    <phoneticPr fontId="16" type="noConversion"/>
  </si>
  <si>
    <t>六类非屏蔽双绞线（BTR 130840 6030040；非屏蔽带十字骨架双绞线）</t>
    <phoneticPr fontId="6" type="noConversion"/>
  </si>
  <si>
    <t>六类网络信息模块（BTR 130909-I-B1；模块组成：RJ45插座，上下分层排线块设计及带印刷电路板连接，能清晰地标明打线标准，支持全免打线要求）</t>
    <phoneticPr fontId="6" type="noConversion"/>
  </si>
  <si>
    <t>单口信息面板（BTR 1309142302-E；单口信息面板的品牌、款式、颜色按照设计师的要求进行配置及调整）</t>
    <phoneticPr fontId="6" type="noConversion"/>
  </si>
  <si>
    <t>绝缘电源线（秋叶原 RVV2*1.0）</t>
    <phoneticPr fontId="6" type="noConversion"/>
  </si>
  <si>
    <t>刚性阻燃管（联塑DN25）</t>
    <phoneticPr fontId="16" type="noConversion"/>
  </si>
  <si>
    <t>监控管理主机（戴尔主机独立显卡带HDMI输出，I5以上处理器，显存2G，包鼠键21寸显示器）</t>
    <phoneticPr fontId="16" type="noConversion"/>
  </si>
  <si>
    <t>监控显示器（洛菲特LFT550M-DH1）</t>
    <phoneticPr fontId="16" type="noConversion"/>
  </si>
  <si>
    <t>迁移安装费（原报警系统、门禁系统迁移、原视频监控系统线路整理）</t>
    <phoneticPr fontId="16" type="noConversion"/>
  </si>
  <si>
    <t>其他配件</t>
    <phoneticPr fontId="6" type="noConversion"/>
  </si>
  <si>
    <t>装饰部分</t>
    <phoneticPr fontId="6" type="noConversion"/>
  </si>
  <si>
    <t>安装部分</t>
    <phoneticPr fontId="6" type="noConversion"/>
  </si>
  <si>
    <t>弱电部分</t>
    <phoneticPr fontId="6" type="noConversion"/>
  </si>
  <si>
    <t>弱电工程系统集成费（第59-78项合计*12%）</t>
    <phoneticPr fontId="6" type="noConversion"/>
  </si>
  <si>
    <t xml:space="preserve">报价说明：                                                                                                                                               1、项目投标总价已包括人工费、材料费、机械费、措施费、垂直运输费、赶工费、税管费、保险费、利润和政府规费等一切费用；                                                2、上述工程量除特别说明外，其余为包干工程量，请各参投施工单位进行现场丈量核实；                                                                  3、水电安装项目综合单价包含打凿墙孔、墙沟、楼板及修复等一切费用；                                                                                          4、装饰及安装部分材料品牌参照“汕头大学建筑安装工程采用材料表”。       </t>
    <phoneticPr fontId="6" type="noConversion"/>
  </si>
  <si>
    <t>汕头大学修远书院一层门厅修缮工程量报价清单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</si>
</sst>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0_ "/>
    <numFmt numFmtId="177" formatCode="0.00_ "/>
    <numFmt numFmtId="178" formatCode="#,##0.00_);[Red]\(#,##0.00\)"/>
  </numFmts>
  <fonts count="20" x14ac:knownFonts="1">
    <font>
      <sz val="12"/>
      <name val="宋体"/>
      <charset val="134"/>
    </font>
    <font>
      <sz val="11"/>
      <name val="宋体"/>
      <family val="3"/>
      <charset val="134"/>
    </font>
    <font>
      <b/>
      <sz val="20"/>
      <name val="宋体"/>
      <family val="3"/>
      <charset val="134"/>
    </font>
    <font>
      <b/>
      <sz val="11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Calibri"/>
      <family val="3"/>
      <charset val="161"/>
    </font>
    <font>
      <sz val="11"/>
      <name val="Calibri"/>
      <family val="3"/>
      <charset val="161"/>
    </font>
    <font>
      <sz val="12"/>
      <name val="宋体"/>
      <family val="3"/>
      <charset val="134"/>
    </font>
    <font>
      <b/>
      <sz val="14"/>
      <name val="宋体"/>
      <family val="3"/>
      <charset val="134"/>
    </font>
    <font>
      <b/>
      <sz val="11"/>
      <color theme="1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theme="1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</borders>
  <cellStyleXfs count="2">
    <xf numFmtId="0" fontId="0" fillId="0" borderId="0"/>
    <xf numFmtId="0" fontId="5" fillId="0" borderId="0">
      <alignment vertical="center"/>
    </xf>
  </cellStyleXfs>
  <cellXfs count="63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right" vertical="center"/>
    </xf>
    <xf numFmtId="177" fontId="0" fillId="0" borderId="0" xfId="0" applyNumberFormat="1" applyFill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176" fontId="4" fillId="3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78" fontId="3" fillId="2" borderId="1" xfId="0" applyNumberFormat="1" applyFont="1" applyFill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/>
    </xf>
    <xf numFmtId="178" fontId="1" fillId="3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176" fontId="8" fillId="3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178" fontId="4" fillId="0" borderId="1" xfId="0" applyNumberFormat="1" applyFont="1" applyFill="1" applyBorder="1" applyAlignment="1">
      <alignment horizontal="right" vertical="center"/>
    </xf>
    <xf numFmtId="178" fontId="0" fillId="0" borderId="0" xfId="0" applyNumberFormat="1" applyFill="1" applyAlignment="1">
      <alignment horizontal="right"/>
    </xf>
    <xf numFmtId="176" fontId="4" fillId="0" borderId="1" xfId="0" applyNumberFormat="1" applyFont="1" applyFill="1" applyBorder="1" applyAlignment="1">
      <alignment horizontal="right" vertical="center"/>
    </xf>
    <xf numFmtId="0" fontId="15" fillId="3" borderId="1" xfId="0" applyFont="1" applyFill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vertical="center" wrapText="1"/>
    </xf>
    <xf numFmtId="0" fontId="15" fillId="4" borderId="1" xfId="0" applyFont="1" applyFill="1" applyBorder="1" applyAlignment="1">
      <alignment horizontal="left" vertical="center" wrapText="1"/>
    </xf>
    <xf numFmtId="0" fontId="18" fillId="0" borderId="1" xfId="0" applyFont="1" applyBorder="1" applyAlignment="1">
      <alignment vertical="center" wrapText="1"/>
    </xf>
    <xf numFmtId="0" fontId="18" fillId="3" borderId="1" xfId="0" applyFont="1" applyFill="1" applyBorder="1" applyAlignment="1">
      <alignment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178" fontId="14" fillId="3" borderId="1" xfId="0" applyNumberFormat="1" applyFont="1" applyFill="1" applyBorder="1" applyAlignment="1">
      <alignment horizontal="center" vertical="center" wrapText="1"/>
    </xf>
    <xf numFmtId="177" fontId="14" fillId="3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left" vertical="center"/>
    </xf>
    <xf numFmtId="0" fontId="13" fillId="0" borderId="2" xfId="0" applyFont="1" applyFill="1" applyBorder="1" applyAlignment="1">
      <alignment horizontal="left" vertical="center"/>
    </xf>
    <xf numFmtId="0" fontId="13" fillId="0" borderId="2" xfId="0" applyFont="1" applyFill="1" applyBorder="1" applyAlignment="1">
      <alignment horizontal="right" vertical="center"/>
    </xf>
    <xf numFmtId="0" fontId="13" fillId="0" borderId="7" xfId="0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176" fontId="14" fillId="0" borderId="1" xfId="0" applyNumberFormat="1" applyFont="1" applyFill="1" applyBorder="1" applyAlignment="1">
      <alignment horizontal="right" vertical="center"/>
    </xf>
  </cellXfs>
  <cellStyles count="2">
    <cellStyle name="常规" xfId="0" builtinId="0"/>
    <cellStyle name="常规_Sheet1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0"/>
  </sheetPr>
  <dimension ref="A1:G90"/>
  <sheetViews>
    <sheetView tabSelected="1" topLeftCell="A78" zoomScale="120" zoomScaleNormal="120" workbookViewId="0">
      <selection sqref="A1:G90"/>
    </sheetView>
  </sheetViews>
  <sheetFormatPr defaultColWidth="9" defaultRowHeight="14.25" x14ac:dyDescent="0.15"/>
  <cols>
    <col min="1" max="1" width="4.625" style="3" customWidth="1"/>
    <col min="2" max="2" width="55.5" style="4" customWidth="1"/>
    <col min="3" max="3" width="5.75" style="5" customWidth="1"/>
    <col min="4" max="4" width="9.125" style="6" customWidth="1"/>
    <col min="5" max="5" width="12.125" style="31" customWidth="1"/>
    <col min="6" max="6" width="12.625" style="7" customWidth="1"/>
    <col min="7" max="7" width="22" style="3" customWidth="1"/>
    <col min="8" max="16384" width="9" style="4"/>
  </cols>
  <sheetData>
    <row r="1" spans="1:7" ht="39.950000000000003" customHeight="1" x14ac:dyDescent="0.15">
      <c r="A1" s="47" t="s">
        <v>139</v>
      </c>
      <c r="B1" s="48"/>
      <c r="C1" s="48"/>
      <c r="D1" s="48"/>
      <c r="E1" s="48"/>
      <c r="F1" s="48"/>
      <c r="G1" s="49"/>
    </row>
    <row r="2" spans="1:7" ht="27" customHeight="1" x14ac:dyDescent="0.15">
      <c r="A2" s="50" t="s">
        <v>99</v>
      </c>
      <c r="B2" s="51"/>
      <c r="C2" s="26"/>
      <c r="D2" s="26"/>
      <c r="E2" s="52" t="s">
        <v>100</v>
      </c>
      <c r="F2" s="52"/>
      <c r="G2" s="53"/>
    </row>
    <row r="3" spans="1:7" s="1" customFormat="1" ht="27" customHeight="1" x14ac:dyDescent="0.15">
      <c r="A3" s="17" t="s">
        <v>0</v>
      </c>
      <c r="B3" s="17" t="s">
        <v>1</v>
      </c>
      <c r="C3" s="17" t="s">
        <v>2</v>
      </c>
      <c r="D3" s="17" t="s">
        <v>3</v>
      </c>
      <c r="E3" s="18" t="s">
        <v>4</v>
      </c>
      <c r="F3" s="19" t="s">
        <v>5</v>
      </c>
      <c r="G3" s="17" t="s">
        <v>6</v>
      </c>
    </row>
    <row r="4" spans="1:7" s="1" customFormat="1" ht="27" customHeight="1" x14ac:dyDescent="0.15">
      <c r="A4" s="44"/>
      <c r="B4" s="44" t="s">
        <v>134</v>
      </c>
      <c r="C4" s="44"/>
      <c r="D4" s="44"/>
      <c r="E4" s="45"/>
      <c r="F4" s="46"/>
      <c r="G4" s="44"/>
    </row>
    <row r="5" spans="1:7" s="1" customFormat="1" ht="27" customHeight="1" x14ac:dyDescent="0.15">
      <c r="A5" s="8">
        <v>1</v>
      </c>
      <c r="B5" s="11" t="s">
        <v>8</v>
      </c>
      <c r="C5" s="8" t="s">
        <v>7</v>
      </c>
      <c r="D5" s="9">
        <v>1</v>
      </c>
      <c r="E5" s="30"/>
      <c r="F5" s="32"/>
      <c r="G5" s="58"/>
    </row>
    <row r="6" spans="1:7" s="1" customFormat="1" ht="27" customHeight="1" x14ac:dyDescent="0.15">
      <c r="A6" s="8">
        <v>2</v>
      </c>
      <c r="B6" s="10" t="s">
        <v>9</v>
      </c>
      <c r="C6" s="12" t="s">
        <v>10</v>
      </c>
      <c r="D6" s="13">
        <f>(5.45+2.95)*2.76</f>
        <v>23.183999999999997</v>
      </c>
      <c r="E6" s="30"/>
      <c r="F6" s="32"/>
      <c r="G6" s="20" t="s">
        <v>16</v>
      </c>
    </row>
    <row r="7" spans="1:7" s="1" customFormat="1" ht="27" customHeight="1" x14ac:dyDescent="0.15">
      <c r="A7" s="8">
        <v>3</v>
      </c>
      <c r="B7" s="10" t="s">
        <v>23</v>
      </c>
      <c r="C7" s="21" t="s">
        <v>11</v>
      </c>
      <c r="D7" s="22">
        <v>1</v>
      </c>
      <c r="E7" s="30"/>
      <c r="F7" s="32"/>
      <c r="G7" s="58"/>
    </row>
    <row r="8" spans="1:7" s="1" customFormat="1" ht="27" customHeight="1" x14ac:dyDescent="0.15">
      <c r="A8" s="8">
        <v>4</v>
      </c>
      <c r="B8" s="10" t="s">
        <v>12</v>
      </c>
      <c r="C8" s="21" t="s">
        <v>13</v>
      </c>
      <c r="D8" s="9">
        <v>1</v>
      </c>
      <c r="E8" s="30"/>
      <c r="F8" s="32"/>
      <c r="G8" s="8"/>
    </row>
    <row r="9" spans="1:7" s="1" customFormat="1" ht="27" customHeight="1" x14ac:dyDescent="0.15">
      <c r="A9" s="8">
        <v>5</v>
      </c>
      <c r="B9" s="14" t="s">
        <v>14</v>
      </c>
      <c r="C9" s="12" t="s">
        <v>24</v>
      </c>
      <c r="D9" s="13">
        <f>(1.5+3.7)*2.78/2*0.55</f>
        <v>3.9754</v>
      </c>
      <c r="E9" s="30"/>
      <c r="F9" s="32"/>
      <c r="G9" s="8"/>
    </row>
    <row r="10" spans="1:7" s="1" customFormat="1" ht="27" customHeight="1" x14ac:dyDescent="0.15">
      <c r="A10" s="8">
        <v>6</v>
      </c>
      <c r="B10" s="14" t="s">
        <v>15</v>
      </c>
      <c r="C10" s="12" t="s">
        <v>10</v>
      </c>
      <c r="D10" s="23">
        <f>(0.76+0.46+0.44+0.75)*3.08+(0.7+0.45+0.7+0.7+0.4)*3.5</f>
        <v>17.747799999999998</v>
      </c>
      <c r="E10" s="30"/>
      <c r="F10" s="32"/>
      <c r="G10" s="12"/>
    </row>
    <row r="11" spans="1:7" s="1" customFormat="1" ht="27" customHeight="1" x14ac:dyDescent="0.15">
      <c r="A11" s="8">
        <v>7</v>
      </c>
      <c r="B11" s="14" t="s">
        <v>36</v>
      </c>
      <c r="C11" s="12" t="s">
        <v>10</v>
      </c>
      <c r="D11" s="23">
        <f>D22</f>
        <v>18.149999999999999</v>
      </c>
      <c r="E11" s="30"/>
      <c r="F11" s="32"/>
      <c r="G11" s="12"/>
    </row>
    <row r="12" spans="1:7" s="2" customFormat="1" ht="27" customHeight="1" x14ac:dyDescent="0.15">
      <c r="A12" s="8">
        <v>8</v>
      </c>
      <c r="B12" s="11" t="s">
        <v>19</v>
      </c>
      <c r="C12" s="12" t="s">
        <v>10</v>
      </c>
      <c r="D12" s="24">
        <f>(2.95+5.45+5.6+1.85+1.85+5.6+2.95)*0.16</f>
        <v>4.1999999999999993</v>
      </c>
      <c r="E12" s="30"/>
      <c r="F12" s="32"/>
      <c r="G12" s="20" t="s">
        <v>18</v>
      </c>
    </row>
    <row r="13" spans="1:7" s="2" customFormat="1" ht="27" customHeight="1" x14ac:dyDescent="0.15">
      <c r="A13" s="8">
        <v>9</v>
      </c>
      <c r="B13" s="11" t="s">
        <v>87</v>
      </c>
      <c r="C13" s="12" t="s">
        <v>37</v>
      </c>
      <c r="D13" s="24">
        <v>4</v>
      </c>
      <c r="E13" s="30"/>
      <c r="F13" s="32"/>
      <c r="G13" s="20" t="s">
        <v>38</v>
      </c>
    </row>
    <row r="14" spans="1:7" s="1" customFormat="1" ht="27" customHeight="1" x14ac:dyDescent="0.15">
      <c r="A14" s="8">
        <v>10</v>
      </c>
      <c r="B14" s="11" t="s">
        <v>89</v>
      </c>
      <c r="C14" s="20" t="s">
        <v>20</v>
      </c>
      <c r="D14" s="22">
        <f>(2.95*2.68)*0.18+(5.45*2.77)*0.18-(2.4*1.15)*0.18-(0.98*2.17)*0.18-1.2*1.15</f>
        <v>1.8808619999999996</v>
      </c>
      <c r="E14" s="30"/>
      <c r="F14" s="32"/>
      <c r="G14" s="59"/>
    </row>
    <row r="15" spans="1:7" s="1" customFormat="1" ht="27" customHeight="1" x14ac:dyDescent="0.15">
      <c r="A15" s="8">
        <v>11</v>
      </c>
      <c r="B15" s="11" t="s">
        <v>90</v>
      </c>
      <c r="C15" s="12" t="s">
        <v>10</v>
      </c>
      <c r="D15" s="22">
        <f>D10+26.95</f>
        <v>44.697800000000001</v>
      </c>
      <c r="E15" s="30"/>
      <c r="F15" s="32"/>
      <c r="G15" s="59"/>
    </row>
    <row r="16" spans="1:7" s="1" customFormat="1" ht="27" customHeight="1" x14ac:dyDescent="0.15">
      <c r="A16" s="8">
        <v>12</v>
      </c>
      <c r="B16" s="11" t="s">
        <v>91</v>
      </c>
      <c r="C16" s="12" t="s">
        <v>10</v>
      </c>
      <c r="D16" s="22">
        <f>D39</f>
        <v>6.5260000000000007</v>
      </c>
      <c r="E16" s="30"/>
      <c r="F16" s="32"/>
      <c r="G16" s="59"/>
    </row>
    <row r="17" spans="1:7" s="1" customFormat="1" ht="27" customHeight="1" x14ac:dyDescent="0.15">
      <c r="A17" s="8">
        <v>13</v>
      </c>
      <c r="B17" s="15" t="s">
        <v>71</v>
      </c>
      <c r="C17" s="20" t="s">
        <v>20</v>
      </c>
      <c r="D17" s="22">
        <f>1.7*0.18*0.2</f>
        <v>6.1200000000000004E-2</v>
      </c>
      <c r="E17" s="30"/>
      <c r="F17" s="32"/>
      <c r="G17" s="59"/>
    </row>
    <row r="18" spans="1:7" s="1" customFormat="1" ht="27" customHeight="1" x14ac:dyDescent="0.15">
      <c r="A18" s="8">
        <v>14</v>
      </c>
      <c r="B18" s="15" t="s">
        <v>72</v>
      </c>
      <c r="C18" s="20" t="s">
        <v>20</v>
      </c>
      <c r="D18" s="22">
        <f>2.9*0.18*0.2</f>
        <v>0.10440000000000001</v>
      </c>
      <c r="E18" s="30"/>
      <c r="F18" s="32"/>
      <c r="G18" s="21"/>
    </row>
    <row r="19" spans="1:7" s="1" customFormat="1" ht="27" customHeight="1" x14ac:dyDescent="0.15">
      <c r="A19" s="8">
        <v>15</v>
      </c>
      <c r="B19" s="15" t="s">
        <v>88</v>
      </c>
      <c r="C19" s="20" t="s">
        <v>20</v>
      </c>
      <c r="D19" s="22">
        <v>7.0000000000000007E-2</v>
      </c>
      <c r="E19" s="30"/>
      <c r="F19" s="32"/>
      <c r="G19" s="21"/>
    </row>
    <row r="20" spans="1:7" s="1" customFormat="1" ht="27" customHeight="1" x14ac:dyDescent="0.15">
      <c r="A20" s="8">
        <v>16</v>
      </c>
      <c r="B20" s="15" t="s">
        <v>73</v>
      </c>
      <c r="C20" s="20" t="s">
        <v>20</v>
      </c>
      <c r="D20" s="22">
        <f>2.9*0.7*0.2</f>
        <v>0.40599999999999997</v>
      </c>
      <c r="E20" s="30"/>
      <c r="F20" s="32"/>
      <c r="G20" s="21"/>
    </row>
    <row r="21" spans="1:7" s="1" customFormat="1" ht="27" customHeight="1" x14ac:dyDescent="0.15">
      <c r="A21" s="8">
        <v>17</v>
      </c>
      <c r="B21" s="15" t="s">
        <v>17</v>
      </c>
      <c r="C21" s="12" t="s">
        <v>10</v>
      </c>
      <c r="D21" s="25">
        <f>(3.31+3.31)*0.6</f>
        <v>3.972</v>
      </c>
      <c r="E21" s="30"/>
      <c r="F21" s="32"/>
      <c r="G21" s="12" t="s">
        <v>26</v>
      </c>
    </row>
    <row r="22" spans="1:7" s="1" customFormat="1" ht="27" customHeight="1" x14ac:dyDescent="0.15">
      <c r="A22" s="8">
        <v>18</v>
      </c>
      <c r="B22" s="11" t="s">
        <v>34</v>
      </c>
      <c r="C22" s="12" t="s">
        <v>10</v>
      </c>
      <c r="D22" s="22">
        <f>6.05*3</f>
        <v>18.149999999999999</v>
      </c>
      <c r="E22" s="30"/>
      <c r="F22" s="32"/>
      <c r="G22" s="58"/>
    </row>
    <row r="23" spans="1:7" s="1" customFormat="1" ht="27" customHeight="1" x14ac:dyDescent="0.15">
      <c r="A23" s="8">
        <v>19</v>
      </c>
      <c r="B23" s="11" t="s">
        <v>58</v>
      </c>
      <c r="C23" s="12" t="s">
        <v>10</v>
      </c>
      <c r="D23" s="22">
        <f>(2.95+5.45)*2*0.08-0.98*0.08</f>
        <v>1.2656000000000001</v>
      </c>
      <c r="E23" s="30"/>
      <c r="F23" s="32"/>
      <c r="G23" s="21" t="s">
        <v>22</v>
      </c>
    </row>
    <row r="24" spans="1:7" s="1" customFormat="1" ht="27" customHeight="1" x14ac:dyDescent="0.15">
      <c r="A24" s="8">
        <v>20</v>
      </c>
      <c r="B24" s="15" t="s">
        <v>25</v>
      </c>
      <c r="C24" s="12" t="s">
        <v>10</v>
      </c>
      <c r="D24" s="25">
        <v>3.26</v>
      </c>
      <c r="E24" s="30"/>
      <c r="F24" s="32"/>
      <c r="G24" s="12" t="s">
        <v>27</v>
      </c>
    </row>
    <row r="25" spans="1:7" s="1" customFormat="1" ht="27" customHeight="1" x14ac:dyDescent="0.15">
      <c r="A25" s="8">
        <v>21</v>
      </c>
      <c r="B25" s="11" t="s">
        <v>35</v>
      </c>
      <c r="C25" s="12" t="s">
        <v>10</v>
      </c>
      <c r="D25" s="22">
        <f>0.78*2.4</f>
        <v>1.8719999999999999</v>
      </c>
      <c r="E25" s="30"/>
      <c r="F25" s="32"/>
      <c r="G25" s="58"/>
    </row>
    <row r="26" spans="1:7" s="1" customFormat="1" ht="35.1" customHeight="1" x14ac:dyDescent="0.15">
      <c r="A26" s="8">
        <v>22</v>
      </c>
      <c r="B26" s="15" t="s">
        <v>31</v>
      </c>
      <c r="C26" s="12" t="s">
        <v>10</v>
      </c>
      <c r="D26" s="22">
        <f>(2.4+1.2)*1.15</f>
        <v>4.1399999999999997</v>
      </c>
      <c r="E26" s="30"/>
      <c r="F26" s="32"/>
      <c r="G26" s="21" t="s">
        <v>59</v>
      </c>
    </row>
    <row r="27" spans="1:7" s="1" customFormat="1" ht="60" customHeight="1" x14ac:dyDescent="0.15">
      <c r="A27" s="8">
        <v>23</v>
      </c>
      <c r="B27" s="15" t="s">
        <v>61</v>
      </c>
      <c r="C27" s="12" t="s">
        <v>10</v>
      </c>
      <c r="D27" s="22">
        <f>(5.6*2.68)+(1.95+1.85)*3.01+(5.6+2.95)*3.2</f>
        <v>53.805999999999997</v>
      </c>
      <c r="E27" s="30"/>
      <c r="F27" s="32"/>
      <c r="G27" s="21" t="s">
        <v>30</v>
      </c>
    </row>
    <row r="28" spans="1:7" s="1" customFormat="1" ht="60" customHeight="1" x14ac:dyDescent="0.15">
      <c r="A28" s="8">
        <v>24</v>
      </c>
      <c r="B28" s="11" t="s">
        <v>60</v>
      </c>
      <c r="C28" s="12" t="s">
        <v>10</v>
      </c>
      <c r="D28" s="22">
        <v>2.13</v>
      </c>
      <c r="E28" s="30"/>
      <c r="F28" s="32"/>
      <c r="G28" s="21" t="s">
        <v>28</v>
      </c>
    </row>
    <row r="29" spans="1:7" s="1" customFormat="1" ht="27" customHeight="1" x14ac:dyDescent="0.15">
      <c r="A29" s="8">
        <v>25</v>
      </c>
      <c r="B29" s="11" t="s">
        <v>62</v>
      </c>
      <c r="C29" s="12" t="s">
        <v>10</v>
      </c>
      <c r="D29" s="22">
        <f>(0.27+0.29+0.3+0.3+0.5+0.8+0.55+0.25+0.2)*2.78</f>
        <v>9.6187999999999985</v>
      </c>
      <c r="E29" s="30"/>
      <c r="F29" s="32"/>
      <c r="G29" s="20" t="s">
        <v>69</v>
      </c>
    </row>
    <row r="30" spans="1:7" s="1" customFormat="1" ht="35.1" customHeight="1" x14ac:dyDescent="0.15">
      <c r="A30" s="8">
        <v>26</v>
      </c>
      <c r="B30" s="11" t="s">
        <v>80</v>
      </c>
      <c r="C30" s="12" t="s">
        <v>82</v>
      </c>
      <c r="D30" s="22">
        <v>1</v>
      </c>
      <c r="E30" s="30"/>
      <c r="F30" s="32"/>
      <c r="G30" s="20" t="s">
        <v>79</v>
      </c>
    </row>
    <row r="31" spans="1:7" s="1" customFormat="1" ht="35.1" customHeight="1" x14ac:dyDescent="0.15">
      <c r="A31" s="8">
        <v>27</v>
      </c>
      <c r="B31" s="11" t="s">
        <v>81</v>
      </c>
      <c r="C31" s="12" t="s">
        <v>82</v>
      </c>
      <c r="D31" s="22">
        <v>1</v>
      </c>
      <c r="E31" s="30"/>
      <c r="F31" s="32"/>
      <c r="G31" s="20" t="s">
        <v>84</v>
      </c>
    </row>
    <row r="32" spans="1:7" s="1" customFormat="1" ht="35.1" customHeight="1" x14ac:dyDescent="0.15">
      <c r="A32" s="8">
        <v>28</v>
      </c>
      <c r="B32" s="11" t="s">
        <v>85</v>
      </c>
      <c r="C32" s="12" t="s">
        <v>83</v>
      </c>
      <c r="D32" s="22">
        <v>2</v>
      </c>
      <c r="E32" s="30"/>
      <c r="F32" s="32"/>
      <c r="G32" s="20" t="s">
        <v>84</v>
      </c>
    </row>
    <row r="33" spans="1:7" s="1" customFormat="1" ht="35.1" customHeight="1" x14ac:dyDescent="0.15">
      <c r="A33" s="8">
        <v>29</v>
      </c>
      <c r="B33" s="11" t="s">
        <v>65</v>
      </c>
      <c r="C33" s="12" t="s">
        <v>10</v>
      </c>
      <c r="D33" s="22">
        <f>2.95*6.05</f>
        <v>17.8475</v>
      </c>
      <c r="E33" s="30"/>
      <c r="F33" s="32"/>
      <c r="G33" s="58"/>
    </row>
    <row r="34" spans="1:7" s="1" customFormat="1" ht="50.1" customHeight="1" x14ac:dyDescent="0.15">
      <c r="A34" s="8">
        <v>30</v>
      </c>
      <c r="B34" s="15" t="s">
        <v>92</v>
      </c>
      <c r="C34" s="12" t="s">
        <v>10</v>
      </c>
      <c r="D34" s="16">
        <f>222.17-5.45*2.77</f>
        <v>207.0735</v>
      </c>
      <c r="E34" s="30"/>
      <c r="F34" s="32"/>
      <c r="G34" s="20"/>
    </row>
    <row r="35" spans="1:7" s="1" customFormat="1" ht="50.1" customHeight="1" x14ac:dyDescent="0.15">
      <c r="A35" s="8">
        <v>31</v>
      </c>
      <c r="B35" s="15" t="s">
        <v>93</v>
      </c>
      <c r="C35" s="12" t="s">
        <v>10</v>
      </c>
      <c r="D35" s="16">
        <f>D10+5.45*2.77</f>
        <v>32.844299999999997</v>
      </c>
      <c r="E35" s="30"/>
      <c r="F35" s="32"/>
      <c r="G35" s="20"/>
    </row>
    <row r="36" spans="1:7" s="1" customFormat="1" ht="50.1" customHeight="1" x14ac:dyDescent="0.15">
      <c r="A36" s="8">
        <v>32</v>
      </c>
      <c r="B36" s="15" t="s">
        <v>63</v>
      </c>
      <c r="C36" s="12" t="s">
        <v>10</v>
      </c>
      <c r="D36" s="16">
        <f>((5.45*2.77)-(2.4*1.15)-(0.98*1.17))*2+2.95*2.68-1.2*1.15</f>
        <v>28.905800000000003</v>
      </c>
      <c r="E36" s="30"/>
      <c r="F36" s="32"/>
      <c r="G36" s="20" t="s">
        <v>21</v>
      </c>
    </row>
    <row r="37" spans="1:7" s="1" customFormat="1" ht="50.1" customHeight="1" x14ac:dyDescent="0.15">
      <c r="A37" s="8">
        <v>33</v>
      </c>
      <c r="B37" s="15" t="s">
        <v>64</v>
      </c>
      <c r="C37" s="12" t="s">
        <v>10</v>
      </c>
      <c r="D37" s="16">
        <v>9.6199999999999992</v>
      </c>
      <c r="E37" s="30"/>
      <c r="F37" s="32"/>
      <c r="G37" s="20"/>
    </row>
    <row r="38" spans="1:7" s="1" customFormat="1" ht="27" customHeight="1" x14ac:dyDescent="0.15">
      <c r="A38" s="8">
        <v>34</v>
      </c>
      <c r="B38" s="11" t="s">
        <v>39</v>
      </c>
      <c r="C38" s="12" t="s">
        <v>10</v>
      </c>
      <c r="D38" s="22">
        <v>30.64</v>
      </c>
      <c r="E38" s="30"/>
      <c r="F38" s="32"/>
      <c r="G38" s="20" t="s">
        <v>68</v>
      </c>
    </row>
    <row r="39" spans="1:7" s="1" customFormat="1" ht="27" customHeight="1" x14ac:dyDescent="0.15">
      <c r="A39" s="8">
        <v>35</v>
      </c>
      <c r="B39" s="15" t="s">
        <v>66</v>
      </c>
      <c r="C39" s="12" t="s">
        <v>10</v>
      </c>
      <c r="D39" s="16">
        <f>2.95*2.68-1.2*1.15</f>
        <v>6.5260000000000007</v>
      </c>
      <c r="E39" s="30"/>
      <c r="F39" s="32"/>
      <c r="G39" s="20"/>
    </row>
    <row r="40" spans="1:7" s="1" customFormat="1" ht="27" customHeight="1" x14ac:dyDescent="0.15">
      <c r="A40" s="8">
        <v>36</v>
      </c>
      <c r="B40" s="15" t="s">
        <v>32</v>
      </c>
      <c r="C40" s="12" t="s">
        <v>10</v>
      </c>
      <c r="D40" s="22">
        <f>(1.2*1.15)/2</f>
        <v>0.69</v>
      </c>
      <c r="E40" s="30"/>
      <c r="F40" s="32"/>
      <c r="G40" s="21" t="s">
        <v>67</v>
      </c>
    </row>
    <row r="41" spans="1:7" s="1" customFormat="1" ht="35.1" customHeight="1" x14ac:dyDescent="0.15">
      <c r="A41" s="8">
        <v>37</v>
      </c>
      <c r="B41" s="11" t="s">
        <v>70</v>
      </c>
      <c r="C41" s="12" t="s">
        <v>10</v>
      </c>
      <c r="D41" s="23">
        <v>1.38</v>
      </c>
      <c r="E41" s="30"/>
      <c r="F41" s="32"/>
      <c r="G41" s="20" t="s">
        <v>29</v>
      </c>
    </row>
    <row r="42" spans="1:7" s="1" customFormat="1" ht="27" customHeight="1" x14ac:dyDescent="0.15">
      <c r="A42" s="8">
        <v>38</v>
      </c>
      <c r="B42" s="11" t="s">
        <v>33</v>
      </c>
      <c r="C42" s="12" t="s">
        <v>10</v>
      </c>
      <c r="D42" s="22">
        <f>1.15*1.2+5.6*2.68+1.95*3.01+1.95*3.01+0.99*2.7+0.99*2.7+2.95*2.7</f>
        <v>41.438000000000002</v>
      </c>
      <c r="E42" s="30"/>
      <c r="F42" s="32"/>
      <c r="G42" s="58"/>
    </row>
    <row r="43" spans="1:7" s="1" customFormat="1" ht="27" customHeight="1" x14ac:dyDescent="0.15">
      <c r="A43" s="8"/>
      <c r="B43" s="28" t="s">
        <v>135</v>
      </c>
      <c r="C43" s="12"/>
      <c r="D43" s="22"/>
      <c r="E43" s="30"/>
      <c r="F43" s="32"/>
      <c r="G43" s="58"/>
    </row>
    <row r="44" spans="1:7" s="1" customFormat="1" ht="27" customHeight="1" x14ac:dyDescent="0.15">
      <c r="A44" s="8">
        <v>39</v>
      </c>
      <c r="B44" s="11" t="s">
        <v>40</v>
      </c>
      <c r="C44" s="21" t="s">
        <v>41</v>
      </c>
      <c r="D44" s="22">
        <v>1</v>
      </c>
      <c r="E44" s="30"/>
      <c r="F44" s="32"/>
      <c r="G44" s="58"/>
    </row>
    <row r="45" spans="1:7" s="1" customFormat="1" ht="35.1" customHeight="1" x14ac:dyDescent="0.15">
      <c r="A45" s="8">
        <v>40</v>
      </c>
      <c r="B45" s="11" t="s">
        <v>74</v>
      </c>
      <c r="C45" s="21" t="s">
        <v>42</v>
      </c>
      <c r="D45" s="22">
        <v>1</v>
      </c>
      <c r="E45" s="30"/>
      <c r="F45" s="32"/>
      <c r="G45" s="58"/>
    </row>
    <row r="46" spans="1:7" s="1" customFormat="1" ht="27" customHeight="1" x14ac:dyDescent="0.15">
      <c r="A46" s="8">
        <v>41</v>
      </c>
      <c r="B46" s="11" t="s">
        <v>47</v>
      </c>
      <c r="C46" s="12" t="s">
        <v>43</v>
      </c>
      <c r="D46" s="22">
        <v>1</v>
      </c>
      <c r="E46" s="30"/>
      <c r="F46" s="32"/>
      <c r="G46" s="20" t="s">
        <v>48</v>
      </c>
    </row>
    <row r="47" spans="1:7" s="1" customFormat="1" ht="27" customHeight="1" x14ac:dyDescent="0.15">
      <c r="A47" s="8">
        <v>42</v>
      </c>
      <c r="B47" s="11" t="s">
        <v>49</v>
      </c>
      <c r="C47" s="12" t="s">
        <v>44</v>
      </c>
      <c r="D47" s="22">
        <v>90</v>
      </c>
      <c r="E47" s="30"/>
      <c r="F47" s="32"/>
      <c r="G47" s="58"/>
    </row>
    <row r="48" spans="1:7" s="1" customFormat="1" ht="27" customHeight="1" x14ac:dyDescent="0.15">
      <c r="A48" s="8">
        <v>43</v>
      </c>
      <c r="B48" s="11" t="s">
        <v>94</v>
      </c>
      <c r="C48" s="12" t="s">
        <v>75</v>
      </c>
      <c r="D48" s="22">
        <v>180</v>
      </c>
      <c r="E48" s="30"/>
      <c r="F48" s="32"/>
      <c r="G48" s="58"/>
    </row>
    <row r="49" spans="1:7" s="1" customFormat="1" ht="27" customHeight="1" x14ac:dyDescent="0.15">
      <c r="A49" s="8">
        <v>44</v>
      </c>
      <c r="B49" s="11" t="s">
        <v>50</v>
      </c>
      <c r="C49" s="12" t="s">
        <v>44</v>
      </c>
      <c r="D49" s="22">
        <v>830</v>
      </c>
      <c r="E49" s="30"/>
      <c r="F49" s="32"/>
      <c r="G49" s="58"/>
    </row>
    <row r="50" spans="1:7" s="1" customFormat="1" ht="27" customHeight="1" x14ac:dyDescent="0.15">
      <c r="A50" s="8">
        <v>45</v>
      </c>
      <c r="B50" s="11" t="s">
        <v>51</v>
      </c>
      <c r="C50" s="12" t="s">
        <v>43</v>
      </c>
      <c r="D50" s="22">
        <v>3</v>
      </c>
      <c r="E50" s="30"/>
      <c r="F50" s="32"/>
      <c r="G50" s="58"/>
    </row>
    <row r="51" spans="1:7" s="1" customFormat="1" ht="27" customHeight="1" x14ac:dyDescent="0.15">
      <c r="A51" s="8">
        <v>46</v>
      </c>
      <c r="B51" s="11" t="s">
        <v>52</v>
      </c>
      <c r="C51" s="12" t="s">
        <v>43</v>
      </c>
      <c r="D51" s="22">
        <v>1</v>
      </c>
      <c r="E51" s="30"/>
      <c r="F51" s="32"/>
      <c r="G51" s="58"/>
    </row>
    <row r="52" spans="1:7" s="1" customFormat="1" ht="27" customHeight="1" x14ac:dyDescent="0.15">
      <c r="A52" s="8">
        <v>47</v>
      </c>
      <c r="B52" s="11" t="s">
        <v>53</v>
      </c>
      <c r="C52" s="12" t="s">
        <v>43</v>
      </c>
      <c r="D52" s="22">
        <v>1</v>
      </c>
      <c r="E52" s="30"/>
      <c r="F52" s="32"/>
      <c r="G52" s="58"/>
    </row>
    <row r="53" spans="1:7" s="1" customFormat="1" ht="27" customHeight="1" x14ac:dyDescent="0.15">
      <c r="A53" s="8">
        <v>48</v>
      </c>
      <c r="B53" s="11" t="s">
        <v>54</v>
      </c>
      <c r="C53" s="12" t="s">
        <v>43</v>
      </c>
      <c r="D53" s="22">
        <v>20</v>
      </c>
      <c r="E53" s="30"/>
      <c r="F53" s="32"/>
      <c r="G53" s="58"/>
    </row>
    <row r="54" spans="1:7" s="1" customFormat="1" ht="27" customHeight="1" x14ac:dyDescent="0.15">
      <c r="A54" s="8">
        <v>49</v>
      </c>
      <c r="B54" s="11" t="s">
        <v>55</v>
      </c>
      <c r="C54" s="12" t="s">
        <v>11</v>
      </c>
      <c r="D54" s="22">
        <v>11</v>
      </c>
      <c r="E54" s="30"/>
      <c r="F54" s="32"/>
      <c r="G54" s="58"/>
    </row>
    <row r="55" spans="1:7" s="1" customFormat="1" ht="27" customHeight="1" x14ac:dyDescent="0.15">
      <c r="A55" s="8">
        <v>50</v>
      </c>
      <c r="B55" s="11" t="s">
        <v>77</v>
      </c>
      <c r="C55" s="12" t="s">
        <v>78</v>
      </c>
      <c r="D55" s="22">
        <v>2</v>
      </c>
      <c r="E55" s="30"/>
      <c r="F55" s="32"/>
      <c r="G55" s="58"/>
    </row>
    <row r="56" spans="1:7" s="1" customFormat="1" ht="27" customHeight="1" x14ac:dyDescent="0.15">
      <c r="A56" s="8">
        <v>51</v>
      </c>
      <c r="B56" s="11" t="s">
        <v>86</v>
      </c>
      <c r="C56" s="12" t="s">
        <v>78</v>
      </c>
      <c r="D56" s="22">
        <v>3</v>
      </c>
      <c r="E56" s="30"/>
      <c r="F56" s="32"/>
      <c r="G56" s="58"/>
    </row>
    <row r="57" spans="1:7" s="1" customFormat="1" ht="27" customHeight="1" x14ac:dyDescent="0.15">
      <c r="A57" s="8">
        <v>52</v>
      </c>
      <c r="B57" s="11" t="s">
        <v>56</v>
      </c>
      <c r="C57" s="12" t="s">
        <v>45</v>
      </c>
      <c r="D57" s="22">
        <v>2</v>
      </c>
      <c r="E57" s="30"/>
      <c r="F57" s="32"/>
      <c r="G57" s="58"/>
    </row>
    <row r="58" spans="1:7" s="1" customFormat="1" ht="27" customHeight="1" x14ac:dyDescent="0.15">
      <c r="A58" s="8">
        <v>53</v>
      </c>
      <c r="B58" s="11" t="s">
        <v>76</v>
      </c>
      <c r="C58" s="12" t="s">
        <v>45</v>
      </c>
      <c r="D58" s="22">
        <v>1</v>
      </c>
      <c r="E58" s="30"/>
      <c r="F58" s="32"/>
      <c r="G58" s="58"/>
    </row>
    <row r="59" spans="1:7" s="1" customFormat="1" ht="27" customHeight="1" x14ac:dyDescent="0.15">
      <c r="A59" s="8">
        <v>54</v>
      </c>
      <c r="B59" s="11" t="s">
        <v>57</v>
      </c>
      <c r="C59" s="12" t="s">
        <v>43</v>
      </c>
      <c r="D59" s="22">
        <v>27</v>
      </c>
      <c r="E59" s="30"/>
      <c r="F59" s="32"/>
      <c r="G59" s="58"/>
    </row>
    <row r="60" spans="1:7" s="1" customFormat="1" ht="27" customHeight="1" x14ac:dyDescent="0.15">
      <c r="A60" s="8">
        <v>55</v>
      </c>
      <c r="B60" s="11" t="s">
        <v>95</v>
      </c>
      <c r="C60" s="12" t="s">
        <v>46</v>
      </c>
      <c r="D60" s="22">
        <v>180</v>
      </c>
      <c r="E60" s="30"/>
      <c r="F60" s="32"/>
      <c r="G60" s="58"/>
    </row>
    <row r="61" spans="1:7" s="1" customFormat="1" ht="27" customHeight="1" x14ac:dyDescent="0.15">
      <c r="A61" s="8">
        <v>56</v>
      </c>
      <c r="B61" s="11" t="s">
        <v>96</v>
      </c>
      <c r="C61" s="12" t="s">
        <v>46</v>
      </c>
      <c r="D61" s="22">
        <v>30</v>
      </c>
      <c r="E61" s="30"/>
      <c r="F61" s="32"/>
      <c r="G61" s="58"/>
    </row>
    <row r="62" spans="1:7" s="1" customFormat="1" ht="27" customHeight="1" x14ac:dyDescent="0.15">
      <c r="A62" s="8">
        <v>57</v>
      </c>
      <c r="B62" s="11" t="s">
        <v>97</v>
      </c>
      <c r="C62" s="12" t="s">
        <v>46</v>
      </c>
      <c r="D62" s="22">
        <v>50</v>
      </c>
      <c r="E62" s="30"/>
      <c r="F62" s="32"/>
      <c r="G62" s="58"/>
    </row>
    <row r="63" spans="1:7" ht="27" customHeight="1" x14ac:dyDescent="0.15">
      <c r="A63" s="8">
        <v>58</v>
      </c>
      <c r="B63" s="29" t="s">
        <v>98</v>
      </c>
      <c r="C63" s="12" t="s">
        <v>46</v>
      </c>
      <c r="D63" s="22">
        <v>180</v>
      </c>
      <c r="E63" s="30"/>
      <c r="F63" s="32"/>
      <c r="G63" s="11"/>
    </row>
    <row r="64" spans="1:7" ht="27" customHeight="1" x14ac:dyDescent="0.15">
      <c r="A64" s="8"/>
      <c r="B64" s="43" t="s">
        <v>136</v>
      </c>
      <c r="C64" s="12"/>
      <c r="D64" s="22"/>
      <c r="E64" s="30"/>
      <c r="F64" s="32"/>
      <c r="G64" s="11"/>
    </row>
    <row r="65" spans="1:7" ht="80.099999999999994" customHeight="1" x14ac:dyDescent="0.15">
      <c r="A65" s="8">
        <v>59</v>
      </c>
      <c r="B65" s="33" t="s">
        <v>114</v>
      </c>
      <c r="C65" s="39" t="s">
        <v>106</v>
      </c>
      <c r="D65" s="22">
        <v>1</v>
      </c>
      <c r="E65" s="30"/>
      <c r="F65" s="32"/>
      <c r="G65" s="11"/>
    </row>
    <row r="66" spans="1:7" ht="50.1" customHeight="1" x14ac:dyDescent="0.15">
      <c r="A66" s="8">
        <v>60</v>
      </c>
      <c r="B66" s="33" t="s">
        <v>115</v>
      </c>
      <c r="C66" s="40" t="s">
        <v>107</v>
      </c>
      <c r="D66" s="22">
        <v>1</v>
      </c>
      <c r="E66" s="30"/>
      <c r="F66" s="32"/>
      <c r="G66" s="11"/>
    </row>
    <row r="67" spans="1:7" ht="50.1" customHeight="1" x14ac:dyDescent="0.15">
      <c r="A67" s="8">
        <v>61</v>
      </c>
      <c r="B67" s="33" t="s">
        <v>116</v>
      </c>
      <c r="C67" s="40" t="s">
        <v>107</v>
      </c>
      <c r="D67" s="22">
        <v>2</v>
      </c>
      <c r="E67" s="30"/>
      <c r="F67" s="32"/>
      <c r="G67" s="11"/>
    </row>
    <row r="68" spans="1:7" ht="35.1" customHeight="1" x14ac:dyDescent="0.15">
      <c r="A68" s="8">
        <v>62</v>
      </c>
      <c r="B68" s="33" t="s">
        <v>117</v>
      </c>
      <c r="C68" s="40" t="s">
        <v>107</v>
      </c>
      <c r="D68" s="22">
        <v>1</v>
      </c>
      <c r="E68" s="30"/>
      <c r="F68" s="32"/>
      <c r="G68" s="11"/>
    </row>
    <row r="69" spans="1:7" ht="35.1" customHeight="1" x14ac:dyDescent="0.15">
      <c r="A69" s="8">
        <v>63</v>
      </c>
      <c r="B69" s="33" t="s">
        <v>118</v>
      </c>
      <c r="C69" s="40" t="s">
        <v>107</v>
      </c>
      <c r="D69" s="22">
        <v>2</v>
      </c>
      <c r="E69" s="30"/>
      <c r="F69" s="32"/>
      <c r="G69" s="11"/>
    </row>
    <row r="70" spans="1:7" ht="50.1" customHeight="1" x14ac:dyDescent="0.15">
      <c r="A70" s="8">
        <v>64</v>
      </c>
      <c r="B70" s="34" t="s">
        <v>119</v>
      </c>
      <c r="C70" s="40" t="s">
        <v>107</v>
      </c>
      <c r="D70" s="22">
        <v>3</v>
      </c>
      <c r="E70" s="30"/>
      <c r="F70" s="32"/>
      <c r="G70" s="11"/>
    </row>
    <row r="71" spans="1:7" ht="27" customHeight="1" x14ac:dyDescent="0.15">
      <c r="A71" s="8">
        <v>65</v>
      </c>
      <c r="B71" s="34" t="s">
        <v>120</v>
      </c>
      <c r="C71" s="40" t="s">
        <v>107</v>
      </c>
      <c r="D71" s="22">
        <v>2</v>
      </c>
      <c r="E71" s="30"/>
      <c r="F71" s="32"/>
      <c r="G71" s="11"/>
    </row>
    <row r="72" spans="1:7" ht="35.1" customHeight="1" x14ac:dyDescent="0.15">
      <c r="A72" s="8">
        <v>66</v>
      </c>
      <c r="B72" s="34" t="s">
        <v>121</v>
      </c>
      <c r="C72" s="40" t="s">
        <v>106</v>
      </c>
      <c r="D72" s="22">
        <v>7</v>
      </c>
      <c r="E72" s="30"/>
      <c r="F72" s="32"/>
      <c r="G72" s="11"/>
    </row>
    <row r="73" spans="1:7" ht="50.1" customHeight="1" x14ac:dyDescent="0.15">
      <c r="A73" s="8">
        <v>67</v>
      </c>
      <c r="B73" s="34" t="s">
        <v>122</v>
      </c>
      <c r="C73" s="40" t="s">
        <v>106</v>
      </c>
      <c r="D73" s="22">
        <v>3</v>
      </c>
      <c r="E73" s="30"/>
      <c r="F73" s="32"/>
      <c r="G73" s="11"/>
    </row>
    <row r="74" spans="1:7" ht="27" customHeight="1" x14ac:dyDescent="0.15">
      <c r="A74" s="8">
        <v>68</v>
      </c>
      <c r="B74" s="34" t="s">
        <v>123</v>
      </c>
      <c r="C74" s="40" t="s">
        <v>107</v>
      </c>
      <c r="D74" s="22">
        <v>10</v>
      </c>
      <c r="E74" s="30"/>
      <c r="F74" s="32"/>
      <c r="G74" s="11"/>
    </row>
    <row r="75" spans="1:7" ht="35.1" customHeight="1" x14ac:dyDescent="0.15">
      <c r="A75" s="8">
        <v>69</v>
      </c>
      <c r="B75" s="35" t="s">
        <v>124</v>
      </c>
      <c r="C75" s="41" t="s">
        <v>108</v>
      </c>
      <c r="D75" s="22">
        <v>3</v>
      </c>
      <c r="E75" s="30"/>
      <c r="F75" s="32"/>
      <c r="G75" s="11"/>
    </row>
    <row r="76" spans="1:7" ht="27" customHeight="1" x14ac:dyDescent="0.15">
      <c r="A76" s="8">
        <v>70</v>
      </c>
      <c r="B76" s="36" t="s">
        <v>125</v>
      </c>
      <c r="C76" s="41" t="s">
        <v>108</v>
      </c>
      <c r="D76" s="22">
        <v>1</v>
      </c>
      <c r="E76" s="30"/>
      <c r="F76" s="32"/>
      <c r="G76" s="11"/>
    </row>
    <row r="77" spans="1:7" ht="50.1" customHeight="1" x14ac:dyDescent="0.15">
      <c r="A77" s="8">
        <v>71</v>
      </c>
      <c r="B77" s="36" t="s">
        <v>126</v>
      </c>
      <c r="C77" s="41" t="s">
        <v>107</v>
      </c>
      <c r="D77" s="22">
        <v>4</v>
      </c>
      <c r="E77" s="30"/>
      <c r="F77" s="32"/>
      <c r="G77" s="11"/>
    </row>
    <row r="78" spans="1:7" ht="35.1" customHeight="1" x14ac:dyDescent="0.15">
      <c r="A78" s="8">
        <v>72</v>
      </c>
      <c r="B78" s="36" t="s">
        <v>127</v>
      </c>
      <c r="C78" s="41" t="s">
        <v>107</v>
      </c>
      <c r="D78" s="22">
        <v>4</v>
      </c>
      <c r="E78" s="30"/>
      <c r="F78" s="32"/>
      <c r="G78" s="11"/>
    </row>
    <row r="79" spans="1:7" ht="27" customHeight="1" x14ac:dyDescent="0.15">
      <c r="A79" s="8">
        <v>73</v>
      </c>
      <c r="B79" s="37" t="s">
        <v>128</v>
      </c>
      <c r="C79" s="41" t="s">
        <v>46</v>
      </c>
      <c r="D79" s="22">
        <v>1000</v>
      </c>
      <c r="E79" s="30"/>
      <c r="F79" s="32"/>
      <c r="G79" s="11"/>
    </row>
    <row r="80" spans="1:7" ht="27" customHeight="1" x14ac:dyDescent="0.15">
      <c r="A80" s="8">
        <v>74</v>
      </c>
      <c r="B80" s="38" t="s">
        <v>129</v>
      </c>
      <c r="C80" s="39" t="s">
        <v>109</v>
      </c>
      <c r="D80" s="22">
        <v>500</v>
      </c>
      <c r="E80" s="30"/>
      <c r="F80" s="32"/>
      <c r="G80" s="11"/>
    </row>
    <row r="81" spans="1:7" ht="35.1" customHeight="1" x14ac:dyDescent="0.15">
      <c r="A81" s="8">
        <v>75</v>
      </c>
      <c r="B81" s="37" t="s">
        <v>130</v>
      </c>
      <c r="C81" s="41" t="s">
        <v>106</v>
      </c>
      <c r="D81" s="22">
        <v>1</v>
      </c>
      <c r="E81" s="30"/>
      <c r="F81" s="32"/>
      <c r="G81" s="11"/>
    </row>
    <row r="82" spans="1:7" ht="27" customHeight="1" x14ac:dyDescent="0.15">
      <c r="A82" s="8">
        <v>76</v>
      </c>
      <c r="B82" s="37" t="s">
        <v>131</v>
      </c>
      <c r="C82" s="41" t="s">
        <v>110</v>
      </c>
      <c r="D82" s="22">
        <v>1</v>
      </c>
      <c r="E82" s="30"/>
      <c r="F82" s="32"/>
      <c r="G82" s="11"/>
    </row>
    <row r="83" spans="1:7" ht="27" customHeight="1" x14ac:dyDescent="0.15">
      <c r="A83" s="8">
        <v>77</v>
      </c>
      <c r="B83" s="37" t="s">
        <v>132</v>
      </c>
      <c r="C83" s="41" t="s">
        <v>111</v>
      </c>
      <c r="D83" s="22">
        <v>1</v>
      </c>
      <c r="E83" s="30"/>
      <c r="F83" s="32"/>
      <c r="G83" s="11"/>
    </row>
    <row r="84" spans="1:7" ht="27" customHeight="1" x14ac:dyDescent="0.15">
      <c r="A84" s="8">
        <v>78</v>
      </c>
      <c r="B84" s="42" t="s">
        <v>133</v>
      </c>
      <c r="C84" s="41" t="s">
        <v>112</v>
      </c>
      <c r="D84" s="22">
        <v>1</v>
      </c>
      <c r="E84" s="30"/>
      <c r="F84" s="32"/>
      <c r="G84" s="11"/>
    </row>
    <row r="85" spans="1:7" ht="27" customHeight="1" x14ac:dyDescent="0.15">
      <c r="A85" s="8">
        <v>79</v>
      </c>
      <c r="B85" s="60" t="s">
        <v>137</v>
      </c>
      <c r="C85" s="8" t="s">
        <v>113</v>
      </c>
      <c r="D85" s="22">
        <v>1</v>
      </c>
      <c r="E85" s="30"/>
      <c r="F85" s="32"/>
      <c r="G85" s="11"/>
    </row>
    <row r="86" spans="1:7" ht="27" customHeight="1" x14ac:dyDescent="0.15">
      <c r="A86" s="8">
        <v>80</v>
      </c>
      <c r="B86" s="60" t="s">
        <v>105</v>
      </c>
      <c r="C86" s="8" t="s">
        <v>113</v>
      </c>
      <c r="D86" s="22">
        <v>1</v>
      </c>
      <c r="E86" s="30"/>
      <c r="F86" s="32"/>
      <c r="G86" s="11"/>
    </row>
    <row r="87" spans="1:7" ht="27" customHeight="1" x14ac:dyDescent="0.15">
      <c r="A87" s="8"/>
      <c r="B87" s="28" t="s">
        <v>103</v>
      </c>
      <c r="C87" s="61" t="s">
        <v>104</v>
      </c>
      <c r="D87" s="22"/>
      <c r="E87" s="30"/>
      <c r="F87" s="62"/>
      <c r="G87" s="11"/>
    </row>
    <row r="88" spans="1:7" ht="80.099999999999994" customHeight="1" x14ac:dyDescent="0.15">
      <c r="A88" s="54" t="s">
        <v>138</v>
      </c>
      <c r="B88" s="55"/>
      <c r="C88" s="55"/>
      <c r="D88" s="55"/>
      <c r="E88" s="55"/>
      <c r="F88" s="55"/>
      <c r="G88" s="55"/>
    </row>
    <row r="89" spans="1:7" ht="18.75" x14ac:dyDescent="0.15">
      <c r="A89" s="57" t="s">
        <v>101</v>
      </c>
      <c r="B89" s="57"/>
      <c r="C89" s="57"/>
      <c r="D89" s="57"/>
      <c r="E89" s="57"/>
      <c r="F89" s="57"/>
      <c r="G89" s="27"/>
    </row>
    <row r="90" spans="1:7" ht="18.75" x14ac:dyDescent="0.25">
      <c r="A90" s="56" t="s">
        <v>102</v>
      </c>
      <c r="B90" s="56"/>
      <c r="C90" s="56"/>
      <c r="D90" s="56"/>
      <c r="E90" s="56"/>
      <c r="F90" s="56"/>
      <c r="G90" s="56"/>
    </row>
  </sheetData>
  <mergeCells count="8">
    <mergeCell ref="A1:G1"/>
    <mergeCell ref="A2:B2"/>
    <mergeCell ref="E2:G2"/>
    <mergeCell ref="A88:G88"/>
    <mergeCell ref="A90:G90"/>
    <mergeCell ref="A89:B89"/>
    <mergeCell ref="C89:D89"/>
    <mergeCell ref="E89:F89"/>
  </mergeCells>
  <phoneticPr fontId="6" type="noConversion"/>
  <printOptions horizontalCentered="1"/>
  <pageMargins left="0.66805555555555596" right="0.51180555555555596" top="0.78680555555555598" bottom="0.78680555555555598" header="0.43263888888888902" footer="0.31388888888888899"/>
  <pageSetup paperSize="9" orientation="landscape" r:id="rId1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修远书院一楼门厅改造工程量报价清单</vt:lpstr>
      <vt:lpstr>修远书院一楼门厅改造工程量报价清单!Print_Area</vt:lpstr>
      <vt:lpstr>修远书院一楼门厅改造工程量报价清单!Print_Titles</vt:lpstr>
    </vt:vector>
  </TitlesOfParts>
  <Company>bohai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bohai</dc:creator>
  <cp:lastModifiedBy>柯伟栋</cp:lastModifiedBy>
  <cp:lastPrinted>2019-12-06T03:32:50Z</cp:lastPrinted>
  <dcterms:created xsi:type="dcterms:W3CDTF">2006-05-20T08:13:00Z</dcterms:created>
  <dcterms:modified xsi:type="dcterms:W3CDTF">2019-12-06T04:33:12Z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2052-10.1.0.6749</vt:lpwstr>
  </property>
</Properties>
</file>